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2890" windowHeight="11205" activeTab="1"/>
  </bookViews>
  <sheets>
    <sheet name="Feuil1" sheetId="1" r:id="rId1"/>
    <sheet name="2020" sheetId="2" r:id="rId2"/>
    <sheet name="2021" sheetId="3" r:id="rId3"/>
    <sheet name="2022" sheetId="4" r:id="rId4"/>
    <sheet name="2023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B15" i="2"/>
  <c r="G15" i="3"/>
  <c r="B15" i="3"/>
  <c r="H19" i="4"/>
  <c r="B19" i="4"/>
  <c r="B17" i="4"/>
  <c r="D15" i="4"/>
  <c r="B15" i="4"/>
  <c r="G5" i="5"/>
  <c r="G7" i="5" s="1"/>
  <c r="G7" i="3"/>
  <c r="H5" i="4"/>
  <c r="H7" i="4" s="1"/>
  <c r="G5" i="3"/>
  <c r="G7" i="2"/>
  <c r="G5" i="2"/>
  <c r="J45" i="1"/>
  <c r="H45" i="1"/>
  <c r="N45" i="1"/>
  <c r="K26" i="1"/>
  <c r="K25" i="1"/>
  <c r="K24" i="1"/>
  <c r="P20" i="1"/>
  <c r="P19" i="1"/>
  <c r="O20" i="1"/>
  <c r="O19" i="1"/>
  <c r="O18" i="1"/>
  <c r="P18" i="1" s="1"/>
  <c r="O15" i="1"/>
  <c r="P15" i="1" s="1"/>
  <c r="O14" i="1"/>
  <c r="O13" i="1"/>
  <c r="P13" i="1" s="1"/>
  <c r="P14" i="1"/>
  <c r="R19" i="1" s="1"/>
  <c r="R18" i="1" l="1"/>
  <c r="R22" i="1" s="1"/>
  <c r="R20" i="1"/>
</calcChain>
</file>

<file path=xl/sharedStrings.xml><?xml version="1.0" encoding="utf-8"?>
<sst xmlns="http://schemas.openxmlformats.org/spreadsheetml/2006/main" count="126" uniqueCount="48">
  <si>
    <t>/</t>
  </si>
  <si>
    <t>12 mois</t>
  </si>
  <si>
    <t>1 mois</t>
  </si>
  <si>
    <t>si 13 mois</t>
  </si>
  <si>
    <t>1mois</t>
  </si>
  <si>
    <t>*</t>
  </si>
  <si>
    <t>2023 gel</t>
  </si>
  <si>
    <t>http://www.parchance.fr/calculatrice/pourcentage/</t>
  </si>
  <si>
    <t>3828,2 + 2871,15</t>
  </si>
  <si>
    <t>participation sur PEE: 1918,93</t>
  </si>
  <si>
    <t>3828,2 + 957,15</t>
  </si>
  <si>
    <t>Bonus 3700,67</t>
  </si>
  <si>
    <t>3923,91 + 980,98</t>
  </si>
  <si>
    <t>Bonus 493,42</t>
  </si>
  <si>
    <t>4066,8 + 3085,82</t>
  </si>
  <si>
    <t>3686,77+921,69+delta</t>
  </si>
  <si>
    <t>3686,77+2765,08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</si>
  <si>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</si>
  <si>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</si>
  <si>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</si>
  <si>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</si>
  <si>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</si>
  <si>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</si>
  <si>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</si>
  <si>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</si>
  <si>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</si>
  <si>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</si>
  <si>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</si>
  <si>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</si>
  <si>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2 semaines en activitées parielles</t>
  </si>
  <si>
    <t>1/4 du 13 mois</t>
  </si>
  <si>
    <t>3/4 du 13 mois</t>
  </si>
  <si>
    <t>IUMM</t>
  </si>
  <si>
    <t>convention collectif métalurgue ingénieurs et cadres</t>
  </si>
  <si>
    <t xml:space="preserve">Coeff </t>
  </si>
  <si>
    <t>Forfait  sur 12 mois</t>
  </si>
  <si>
    <t>Forfait sur 1 mois</t>
  </si>
  <si>
    <t xml:space="preserve">si le contrat prévoit </t>
  </si>
  <si>
    <t>un 13 mois</t>
  </si>
  <si>
    <t xml:space="preserve"> à partir du 15 Janvier</t>
  </si>
  <si>
    <t>augmentation</t>
  </si>
  <si>
    <t>4066,8 + 493,42 (bonus)</t>
  </si>
  <si>
    <t>3828,2 + 3700,67 (bonus) - delta</t>
  </si>
  <si>
    <t>augemntation</t>
  </si>
  <si>
    <t>3700,67+493,42</t>
  </si>
  <si>
    <t>bonus a déduire</t>
  </si>
  <si>
    <t>Bonus à déduire</t>
  </si>
  <si>
    <t>4066,8 + 4435,33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</si>
</sst>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" fontId="0" fillId="0" borderId="0" xfId="0" applyNumberFormat="1"/>
    <xf numFmtId="15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R47"/>
  <sheetViews>
    <sheetView topLeftCell="A10" zoomScale="115" zoomScaleNormal="115" workbookViewId="0">
      <selection activeCell="A32" sqref="A32"/>
    </sheetView>
  </sheetViews>
  <sheetFormatPr baseColWidth="10" defaultRowHeight="15" x14ac:dyDescent="0.25"/>
  <cols>
    <col min="9" max="9" width="18.85546875" customWidth="1"/>
    <col min="11" max="11" width="29.140625" customWidth="1"/>
    <col min="13" max="13" width="3.140625" customWidth="1"/>
    <col min="15" max="15" width="22.5703125" customWidth="1"/>
    <col min="16" max="16" width="21.28515625" customWidth="1"/>
  </cols>
  <sheetData>
    <row r="6" spans="5:16" x14ac:dyDescent="0.25">
      <c r="F6">
        <v>2021</v>
      </c>
    </row>
    <row r="7" spans="5:16" x14ac:dyDescent="0.25">
      <c r="F7">
        <v>2022</v>
      </c>
    </row>
    <row r="8" spans="5:16" x14ac:dyDescent="0.25">
      <c r="F8">
        <v>2023</v>
      </c>
    </row>
    <row r="9" spans="5:16" ht="15.75" thickBot="1" x14ac:dyDescent="0.3"/>
    <row r="10" spans="5:16" x14ac:dyDescent="0.25">
      <c r="L10" s="4" t="s">
        <v>1</v>
      </c>
      <c r="M10" s="4"/>
      <c r="N10" s="4"/>
      <c r="O10" s="4" t="s">
        <v>2</v>
      </c>
      <c r="P10" s="5" t="s">
        <v>3</v>
      </c>
    </row>
    <row r="11" spans="5:16" ht="15.75" thickBot="1" x14ac:dyDescent="0.3">
      <c r="L11" s="13"/>
    </row>
    <row r="12" spans="5:16" x14ac:dyDescent="0.25">
      <c r="E12">
        <v>2010</v>
      </c>
      <c r="F12">
        <v>108</v>
      </c>
      <c r="K12" s="3">
        <v>2020</v>
      </c>
      <c r="L12" s="2">
        <v>47235</v>
      </c>
      <c r="M12" s="2" t="s">
        <v>0</v>
      </c>
      <c r="N12" s="4">
        <v>12</v>
      </c>
      <c r="O12" s="4">
        <v>3936.25</v>
      </c>
      <c r="P12" s="5">
        <v>51171.25</v>
      </c>
    </row>
    <row r="13" spans="5:16" x14ac:dyDescent="0.25">
      <c r="E13">
        <v>2013</v>
      </c>
      <c r="F13">
        <v>114</v>
      </c>
      <c r="K13" s="6">
        <v>2021</v>
      </c>
      <c r="L13" s="2">
        <v>47566</v>
      </c>
      <c r="M13" s="2" t="s">
        <v>0</v>
      </c>
      <c r="N13" s="2">
        <v>12</v>
      </c>
      <c r="O13" s="2">
        <f>L13/12</f>
        <v>3963.8333333333335</v>
      </c>
      <c r="P13" s="7">
        <f>L13+O13</f>
        <v>51529.833333333336</v>
      </c>
    </row>
    <row r="14" spans="5:16" x14ac:dyDescent="0.25">
      <c r="E14">
        <v>2016</v>
      </c>
      <c r="F14">
        <v>120</v>
      </c>
      <c r="K14" s="6">
        <v>2022</v>
      </c>
      <c r="L14" s="2">
        <v>51003</v>
      </c>
      <c r="M14" s="2" t="s">
        <v>0</v>
      </c>
      <c r="N14" s="2">
        <v>12</v>
      </c>
      <c r="O14" s="2">
        <f>L14/12</f>
        <v>4250.25</v>
      </c>
      <c r="P14" s="7">
        <f>L14+O14</f>
        <v>55253.25</v>
      </c>
    </row>
    <row r="15" spans="5:16" ht="15.75" thickBot="1" x14ac:dyDescent="0.3">
      <c r="E15">
        <v>2019</v>
      </c>
      <c r="F15">
        <v>125</v>
      </c>
      <c r="K15" s="8">
        <v>2023</v>
      </c>
      <c r="L15" s="9">
        <v>51003</v>
      </c>
      <c r="M15" s="9" t="s">
        <v>0</v>
      </c>
      <c r="N15" s="9">
        <v>12</v>
      </c>
      <c r="O15" s="9">
        <f t="shared" ref="O15" si="0">$L15/12</f>
        <v>4250.25</v>
      </c>
      <c r="P15" s="10">
        <f>L15+O15</f>
        <v>55253.25</v>
      </c>
    </row>
    <row r="16" spans="5:16" x14ac:dyDescent="0.25">
      <c r="E16">
        <v>2022</v>
      </c>
      <c r="F16">
        <v>130</v>
      </c>
    </row>
    <row r="17" spans="3:18" x14ac:dyDescent="0.25">
      <c r="L17" t="s">
        <v>4</v>
      </c>
      <c r="O17" t="s">
        <v>1</v>
      </c>
      <c r="P17" t="s">
        <v>3</v>
      </c>
    </row>
    <row r="18" spans="3:18" x14ac:dyDescent="0.25">
      <c r="K18">
        <v>2021</v>
      </c>
      <c r="L18">
        <v>3828.2</v>
      </c>
      <c r="M18" t="s">
        <v>5</v>
      </c>
      <c r="N18">
        <v>12</v>
      </c>
      <c r="O18">
        <f>L18*12</f>
        <v>45938.399999999994</v>
      </c>
      <c r="P18">
        <f>L18+O18</f>
        <v>49766.599999999991</v>
      </c>
      <c r="R18">
        <f>P13-P18</f>
        <v>1763.2333333333445</v>
      </c>
    </row>
    <row r="19" spans="3:18" x14ac:dyDescent="0.25">
      <c r="K19">
        <v>2022</v>
      </c>
      <c r="L19">
        <v>4066.8</v>
      </c>
      <c r="M19" t="s">
        <v>5</v>
      </c>
      <c r="N19">
        <v>12</v>
      </c>
      <c r="O19">
        <f>L19*12</f>
        <v>48801.600000000006</v>
      </c>
      <c r="P19">
        <f>L19+O19</f>
        <v>52868.400000000009</v>
      </c>
      <c r="R19">
        <f>P14-P19</f>
        <v>2384.8499999999913</v>
      </c>
    </row>
    <row r="20" spans="3:18" x14ac:dyDescent="0.25">
      <c r="K20">
        <v>2023</v>
      </c>
      <c r="L20">
        <v>4066.8</v>
      </c>
      <c r="M20" t="s">
        <v>5</v>
      </c>
      <c r="N20">
        <v>12</v>
      </c>
      <c r="O20">
        <f>L20*12</f>
        <v>48801.600000000006</v>
      </c>
      <c r="P20">
        <f>L20+O20</f>
        <v>52868.400000000009</v>
      </c>
      <c r="R20">
        <f>P15-P20</f>
        <v>2384.8499999999913</v>
      </c>
    </row>
    <row r="22" spans="3:18" x14ac:dyDescent="0.25">
      <c r="I22" s="12"/>
      <c r="R22">
        <f>SUM(R18:R21)</f>
        <v>6532.933333333327</v>
      </c>
    </row>
    <row r="23" spans="3:18" x14ac:dyDescent="0.25">
      <c r="I23" s="12">
        <v>44197</v>
      </c>
      <c r="J23">
        <v>3686.77</v>
      </c>
    </row>
    <row r="24" spans="3:18" x14ac:dyDescent="0.25">
      <c r="I24" s="11">
        <v>44287</v>
      </c>
      <c r="J24">
        <v>3828.2</v>
      </c>
      <c r="K24">
        <f>J24-J23</f>
        <v>141.42999999999984</v>
      </c>
      <c r="L24">
        <v>3.84</v>
      </c>
    </row>
    <row r="25" spans="3:18" x14ac:dyDescent="0.25">
      <c r="I25" s="11">
        <v>44652</v>
      </c>
      <c r="J25">
        <v>3923.91</v>
      </c>
      <c r="K25">
        <f>J25-J24</f>
        <v>95.710000000000036</v>
      </c>
      <c r="L25">
        <v>2.5</v>
      </c>
    </row>
    <row r="26" spans="3:18" x14ac:dyDescent="0.25">
      <c r="I26" s="11">
        <v>44743</v>
      </c>
      <c r="J26">
        <v>4066.8</v>
      </c>
      <c r="K26">
        <f>J26-J25</f>
        <v>142.89000000000033</v>
      </c>
      <c r="L26">
        <v>3.64</v>
      </c>
    </row>
    <row r="27" spans="3:18" x14ac:dyDescent="0.25">
      <c r="I27" t="s">
        <v>6</v>
      </c>
      <c r="J27">
        <v>4066.8</v>
      </c>
    </row>
    <row r="31" spans="3:18" x14ac:dyDescent="0.25">
      <c r="H31">
        <v>2020</v>
      </c>
      <c r="J31">
        <v>2021</v>
      </c>
      <c r="N31">
        <v>2022</v>
      </c>
    </row>
    <row r="32" spans="3:18" x14ac:dyDescent="0.25">
      <c r="C32">
        <v>1</v>
      </c>
      <c r="H32">
        <v>3686.77</v>
      </c>
      <c r="J32">
        <v>3686.77</v>
      </c>
      <c r="N32">
        <v>3828.2</v>
      </c>
    </row>
    <row r="33" spans="3:15" x14ac:dyDescent="0.25">
      <c r="C33">
        <v>2</v>
      </c>
      <c r="H33">
        <v>3693.15</v>
      </c>
      <c r="J33">
        <v>3686.77</v>
      </c>
      <c r="N33">
        <v>3828.2</v>
      </c>
    </row>
    <row r="34" spans="3:15" x14ac:dyDescent="0.25">
      <c r="C34">
        <v>3</v>
      </c>
      <c r="H34">
        <v>3686.77</v>
      </c>
      <c r="J34">
        <v>3686.77</v>
      </c>
      <c r="N34">
        <v>7073.26</v>
      </c>
      <c r="O34" t="s">
        <v>11</v>
      </c>
    </row>
    <row r="35" spans="3:15" x14ac:dyDescent="0.25">
      <c r="C35">
        <v>4</v>
      </c>
      <c r="H35">
        <v>3686.77</v>
      </c>
      <c r="J35">
        <v>3828.2</v>
      </c>
      <c r="N35">
        <v>3923.91</v>
      </c>
    </row>
    <row r="36" spans="3:15" x14ac:dyDescent="0.25">
      <c r="C36">
        <v>5</v>
      </c>
      <c r="H36">
        <v>3705.89</v>
      </c>
      <c r="J36">
        <v>3828.2</v>
      </c>
      <c r="K36" t="s">
        <v>9</v>
      </c>
      <c r="N36">
        <v>3923.91</v>
      </c>
    </row>
    <row r="37" spans="3:15" x14ac:dyDescent="0.25">
      <c r="C37">
        <v>6</v>
      </c>
      <c r="H37">
        <v>4631.83</v>
      </c>
      <c r="I37" t="s">
        <v>15</v>
      </c>
      <c r="J37">
        <v>4785.25</v>
      </c>
      <c r="K37" t="s">
        <v>10</v>
      </c>
      <c r="N37">
        <v>4904.8900000000003</v>
      </c>
      <c r="O37" t="s">
        <v>12</v>
      </c>
    </row>
    <row r="38" spans="3:15" x14ac:dyDescent="0.25">
      <c r="C38">
        <v>7</v>
      </c>
      <c r="H38">
        <v>3552.87</v>
      </c>
      <c r="J38">
        <v>3828.2</v>
      </c>
      <c r="N38">
        <v>4066.8</v>
      </c>
      <c r="O38" t="s">
        <v>13</v>
      </c>
    </row>
    <row r="39" spans="3:15" x14ac:dyDescent="0.25">
      <c r="C39">
        <v>8</v>
      </c>
      <c r="H39">
        <v>3555.76</v>
      </c>
      <c r="J39">
        <v>3828.2</v>
      </c>
      <c r="N39">
        <v>4066.8</v>
      </c>
    </row>
    <row r="40" spans="3:15" x14ac:dyDescent="0.25">
      <c r="C40">
        <v>9</v>
      </c>
      <c r="H40">
        <v>3758.7</v>
      </c>
      <c r="J40">
        <v>3849.05</v>
      </c>
      <c r="N40">
        <v>4066.8</v>
      </c>
    </row>
    <row r="41" spans="3:15" x14ac:dyDescent="0.25">
      <c r="C41">
        <v>10</v>
      </c>
      <c r="H41">
        <v>3686.77</v>
      </c>
      <c r="J41">
        <v>3828.2</v>
      </c>
      <c r="N41">
        <v>4066.8</v>
      </c>
    </row>
    <row r="42" spans="3:15" x14ac:dyDescent="0.25">
      <c r="C42">
        <v>11</v>
      </c>
      <c r="H42">
        <v>6451.85</v>
      </c>
      <c r="I42" t="s">
        <v>16</v>
      </c>
      <c r="J42">
        <v>6699.35</v>
      </c>
      <c r="K42" t="s">
        <v>8</v>
      </c>
      <c r="N42">
        <v>7152.62</v>
      </c>
      <c r="O42" t="s">
        <v>14</v>
      </c>
    </row>
    <row r="43" spans="3:15" x14ac:dyDescent="0.25">
      <c r="C43">
        <v>12</v>
      </c>
      <c r="H43">
        <v>3686.77</v>
      </c>
      <c r="J43">
        <v>3828.2</v>
      </c>
      <c r="N43">
        <v>4066.8</v>
      </c>
    </row>
    <row r="45" spans="3:15" x14ac:dyDescent="0.25">
      <c r="H45">
        <f>SUM(H32:H44)</f>
        <v>47783.899999999987</v>
      </c>
      <c r="J45">
        <f>SUM(J32:J44)</f>
        <v>49363.159999999996</v>
      </c>
      <c r="N45">
        <f>SUM(N32:N44)</f>
        <v>54968.990000000013</v>
      </c>
    </row>
    <row r="47" spans="3:15" x14ac:dyDescent="0.25">
      <c r="H47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145" zoomScaleNormal="145" workbookViewId="0">
      <selection activeCell="B15" sqref="B15"/>
    </sheetView>
  </sheetViews>
  <sheetFormatPr baseColWidth="10" defaultRowHeight="15" x14ac:dyDescent="0.25"/>
  <cols>
    <col min="2" max="2" width="11.42578125" style="1"/>
    <col min="3" max="3" width="27.7109375" style="1" customWidth="1"/>
    <col min="4" max="4" width="17.5703125" style="1" customWidth="1"/>
    <col min="6" max="6" width="20.140625" customWidth="1"/>
  </cols>
  <sheetData>
    <row r="1" spans="1:7" x14ac:dyDescent="0.25">
      <c r="A1" t="s">
        <v>29</v>
      </c>
    </row>
    <row r="2" spans="1:7" x14ac:dyDescent="0.25">
      <c r="A2" s="1" t="s">
        <v>17</v>
      </c>
      <c r="B2" s="1">
        <v>3686.77</v>
      </c>
      <c r="F2" t="s">
        <v>32</v>
      </c>
      <c r="G2" t="s">
        <v>33</v>
      </c>
    </row>
    <row r="3" spans="1:7" x14ac:dyDescent="0.25">
      <c r="A3" s="1" t="s">
        <v>18</v>
      </c>
      <c r="B3" s="1">
        <v>3693.15</v>
      </c>
      <c r="F3" t="s">
        <v>34</v>
      </c>
      <c r="G3">
        <v>125</v>
      </c>
    </row>
    <row r="4" spans="1:7" x14ac:dyDescent="0.25">
      <c r="A4" s="1" t="s">
        <v>19</v>
      </c>
      <c r="B4" s="1">
        <v>3686.77</v>
      </c>
      <c r="F4" t="s">
        <v>35</v>
      </c>
      <c r="G4">
        <v>47235</v>
      </c>
    </row>
    <row r="5" spans="1:7" x14ac:dyDescent="0.25">
      <c r="A5" s="1" t="s">
        <v>20</v>
      </c>
      <c r="B5" s="1">
        <v>3686.77</v>
      </c>
      <c r="F5" t="s">
        <v>36</v>
      </c>
      <c r="G5">
        <f>G4/12</f>
        <v>3936.25</v>
      </c>
    </row>
    <row r="6" spans="1:7" x14ac:dyDescent="0.25">
      <c r="A6" s="1" t="s">
        <v>21</v>
      </c>
      <c r="B6" s="1">
        <v>3705.89</v>
      </c>
    </row>
    <row r="7" spans="1:7" x14ac:dyDescent="0.25">
      <c r="A7" s="1" t="s">
        <v>22</v>
      </c>
      <c r="B7" s="1">
        <v>4631.83</v>
      </c>
      <c r="C7" s="1" t="s">
        <v>15</v>
      </c>
      <c r="D7" s="1" t="s">
        <v>30</v>
      </c>
      <c r="F7" t="s">
        <v>37</v>
      </c>
      <c r="G7">
        <f>SUM(G4:G6)</f>
        <v>51171.25</v>
      </c>
    </row>
    <row r="8" spans="1:7" x14ac:dyDescent="0.25">
      <c r="A8" s="1" t="s">
        <v>23</v>
      </c>
      <c r="B8" s="1">
        <v>3552.87</v>
      </c>
      <c r="F8" t="s">
        <v>38</v>
      </c>
    </row>
    <row r="9" spans="1:7" x14ac:dyDescent="0.25">
      <c r="A9" s="1" t="s">
        <v>24</v>
      </c>
      <c r="B9" s="1">
        <v>3555.76</v>
      </c>
    </row>
    <row r="10" spans="1:7" x14ac:dyDescent="0.25">
      <c r="A10" s="1" t="s">
        <v>25</v>
      </c>
      <c r="B10" s="1">
        <v>3758.7</v>
      </c>
    </row>
    <row r="11" spans="1:7" x14ac:dyDescent="0.25">
      <c r="A11" s="1" t="s">
        <v>26</v>
      </c>
      <c r="B11" s="1">
        <v>3686.77</v>
      </c>
    </row>
    <row r="12" spans="1:7" x14ac:dyDescent="0.25">
      <c r="A12" s="1" t="s">
        <v>27</v>
      </c>
      <c r="B12" s="1">
        <v>6451.85</v>
      </c>
      <c r="C12" s="1" t="s">
        <v>16</v>
      </c>
      <c r="D12" s="1" t="s">
        <v>31</v>
      </c>
    </row>
    <row r="13" spans="1:7" x14ac:dyDescent="0.25">
      <c r="A13" s="1" t="s">
        <v>28</v>
      </c>
      <c r="B13" s="1">
        <v>3686.77</v>
      </c>
    </row>
    <row r="15" spans="1:7" x14ac:dyDescent="0.25">
      <c r="B15" s="1">
        <f>SUM(B2:B14)</f>
        <v>47783.899999999987</v>
      </c>
      <c r="G15">
        <f>B15-G7</f>
        <v>-3387.3500000000131</v>
      </c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zoomScale="130" zoomScaleNormal="130" workbookViewId="0">
      <selection activeCell="B16" sqref="B16"/>
    </sheetView>
  </sheetViews>
  <sheetFormatPr baseColWidth="10" defaultRowHeight="15" x14ac:dyDescent="0.25"/>
  <cols>
    <col min="2" max="2" width="11.42578125" style="1" customWidth="1"/>
    <col min="3" max="3" width="27.7109375" style="1" customWidth="1"/>
    <col min="4" max="4" width="17.5703125" style="1" customWidth="1"/>
    <col min="5" max="5" width="18.28515625" customWidth="1"/>
    <col min="6" max="6" width="20.140625" customWidth="1"/>
  </cols>
  <sheetData>
    <row r="2" spans="1:7" x14ac:dyDescent="0.25">
      <c r="A2" s="1" t="s">
        <v>17</v>
      </c>
      <c r="B2" s="1">
        <v>3686.77</v>
      </c>
      <c r="C2"/>
      <c r="F2" t="s">
        <v>32</v>
      </c>
      <c r="G2" t="s">
        <v>33</v>
      </c>
    </row>
    <row r="3" spans="1:7" x14ac:dyDescent="0.25">
      <c r="A3" s="1" t="s">
        <v>18</v>
      </c>
      <c r="B3" s="1">
        <v>3686.77</v>
      </c>
      <c r="C3"/>
      <c r="F3" t="s">
        <v>34</v>
      </c>
      <c r="G3">
        <v>125</v>
      </c>
    </row>
    <row r="4" spans="1:7" x14ac:dyDescent="0.25">
      <c r="A4" s="1" t="s">
        <v>19</v>
      </c>
      <c r="B4" s="1">
        <v>3686.77</v>
      </c>
      <c r="C4"/>
      <c r="F4" t="s">
        <v>35</v>
      </c>
      <c r="G4">
        <v>47566</v>
      </c>
    </row>
    <row r="5" spans="1:7" x14ac:dyDescent="0.25">
      <c r="A5" s="1" t="s">
        <v>20</v>
      </c>
      <c r="B5" s="1">
        <v>3828.2</v>
      </c>
      <c r="C5"/>
      <c r="E5" t="s">
        <v>43</v>
      </c>
      <c r="F5" t="s">
        <v>36</v>
      </c>
      <c r="G5">
        <f>G4/12</f>
        <v>3963.8333333333335</v>
      </c>
    </row>
    <row r="6" spans="1:7" x14ac:dyDescent="0.25">
      <c r="A6" s="1" t="s">
        <v>21</v>
      </c>
      <c r="B6" s="1">
        <v>3828.2</v>
      </c>
      <c r="C6" t="s">
        <v>9</v>
      </c>
    </row>
    <row r="7" spans="1:7" x14ac:dyDescent="0.25">
      <c r="A7" s="1" t="s">
        <v>22</v>
      </c>
      <c r="B7" s="1">
        <v>4785.25</v>
      </c>
      <c r="C7" t="s">
        <v>10</v>
      </c>
      <c r="D7" s="1" t="s">
        <v>30</v>
      </c>
      <c r="F7" t="s">
        <v>37</v>
      </c>
      <c r="G7" s="15">
        <f>SUM(G4:G6)</f>
        <v>51529.833333333336</v>
      </c>
    </row>
    <row r="8" spans="1:7" x14ac:dyDescent="0.25">
      <c r="A8" s="1" t="s">
        <v>23</v>
      </c>
      <c r="B8" s="1">
        <v>3828.2</v>
      </c>
      <c r="C8"/>
      <c r="F8" t="s">
        <v>38</v>
      </c>
    </row>
    <row r="9" spans="1:7" x14ac:dyDescent="0.25">
      <c r="A9" s="1" t="s">
        <v>24</v>
      </c>
      <c r="B9" s="1">
        <v>3828.2</v>
      </c>
      <c r="C9"/>
    </row>
    <row r="10" spans="1:7" x14ac:dyDescent="0.25">
      <c r="A10" s="1" t="s">
        <v>25</v>
      </c>
      <c r="B10" s="1">
        <v>3849.05</v>
      </c>
      <c r="C10"/>
    </row>
    <row r="11" spans="1:7" x14ac:dyDescent="0.25">
      <c r="A11" s="1" t="s">
        <v>26</v>
      </c>
      <c r="B11" s="1">
        <v>3828.2</v>
      </c>
      <c r="C11"/>
    </row>
    <row r="12" spans="1:7" x14ac:dyDescent="0.25">
      <c r="A12" s="1" t="s">
        <v>27</v>
      </c>
      <c r="B12" s="1">
        <v>6699.35</v>
      </c>
      <c r="C12" t="s">
        <v>8</v>
      </c>
      <c r="D12" s="1" t="s">
        <v>31</v>
      </c>
    </row>
    <row r="13" spans="1:7" x14ac:dyDescent="0.25">
      <c r="A13" s="1" t="s">
        <v>28</v>
      </c>
      <c r="B13" s="1">
        <v>3828.2</v>
      </c>
      <c r="C13"/>
    </row>
    <row r="14" spans="1:7" x14ac:dyDescent="0.25">
      <c r="A14" s="1"/>
      <c r="C14"/>
    </row>
    <row r="15" spans="1:7" x14ac:dyDescent="0.25">
      <c r="A15" s="1"/>
      <c r="B15" s="16">
        <f>SUM(B2:B14)</f>
        <v>49363.159999999996</v>
      </c>
      <c r="C15"/>
      <c r="G15">
        <f>B15-G7</f>
        <v>-2166.6733333333395</v>
      </c>
    </row>
    <row r="16" spans="1:7" x14ac:dyDescent="0.25">
      <c r="A16" s="1"/>
      <c r="C16"/>
    </row>
    <row r="17" spans="1:3" x14ac:dyDescent="0.25">
      <c r="A17" s="1"/>
      <c r="C17"/>
    </row>
    <row r="18" spans="1:3" x14ac:dyDescent="0.25">
      <c r="A18" s="1"/>
      <c r="C18"/>
    </row>
    <row r="19" spans="1:3" x14ac:dyDescent="0.25">
      <c r="A19" s="1"/>
      <c r="C19"/>
    </row>
    <row r="20" spans="1:3" x14ac:dyDescent="0.25">
      <c r="C20"/>
    </row>
    <row r="21" spans="1:3" x14ac:dyDescent="0.25">
      <c r="C21"/>
    </row>
    <row r="24" spans="1:3" x14ac:dyDescent="0.25">
      <c r="A24" s="1"/>
      <c r="C24"/>
    </row>
    <row r="25" spans="1:3" x14ac:dyDescent="0.25">
      <c r="A25" s="1"/>
      <c r="C25"/>
    </row>
    <row r="26" spans="1:3" x14ac:dyDescent="0.25">
      <c r="A26" s="1"/>
      <c r="C26"/>
    </row>
    <row r="27" spans="1:3" x14ac:dyDescent="0.25">
      <c r="A27" s="1"/>
      <c r="C27"/>
    </row>
    <row r="28" spans="1:3" x14ac:dyDescent="0.25">
      <c r="A28" s="1"/>
      <c r="C28"/>
    </row>
    <row r="29" spans="1:3" x14ac:dyDescent="0.25">
      <c r="A29" s="1"/>
      <c r="C29"/>
    </row>
    <row r="30" spans="1:3" x14ac:dyDescent="0.25">
      <c r="A30" s="1"/>
      <c r="C30"/>
    </row>
    <row r="31" spans="1:3" x14ac:dyDescent="0.25">
      <c r="A31" s="1"/>
      <c r="C31"/>
    </row>
    <row r="32" spans="1:3" x14ac:dyDescent="0.25">
      <c r="A32" s="1"/>
      <c r="C32"/>
    </row>
    <row r="33" spans="1:3" x14ac:dyDescent="0.25">
      <c r="A33" s="1"/>
      <c r="C33"/>
    </row>
    <row r="34" spans="1:3" x14ac:dyDescent="0.25">
      <c r="A34" s="1"/>
      <c r="C34"/>
    </row>
    <row r="35" spans="1:3" x14ac:dyDescent="0.25">
      <c r="A35" s="1"/>
      <c r="C35"/>
    </row>
    <row r="36" spans="1:3" x14ac:dyDescent="0.25">
      <c r="C36"/>
    </row>
    <row r="37" spans="1:3" x14ac:dyDescent="0.25">
      <c r="C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zoomScale="115" zoomScaleNormal="115" workbookViewId="0">
      <selection activeCell="B19" sqref="B19"/>
    </sheetView>
  </sheetViews>
  <sheetFormatPr baseColWidth="10" defaultRowHeight="15" x14ac:dyDescent="0.25"/>
  <cols>
    <col min="1" max="1" width="17.28515625" customWidth="1"/>
    <col min="2" max="2" width="11.42578125" style="1"/>
    <col min="3" max="3" width="27.7109375" style="1" customWidth="1"/>
    <col min="4" max="4" width="17.5703125" style="1" customWidth="1"/>
    <col min="5" max="6" width="16" customWidth="1"/>
    <col min="7" max="7" width="20.140625" customWidth="1"/>
  </cols>
  <sheetData>
    <row r="2" spans="1:9" x14ac:dyDescent="0.25">
      <c r="A2" t="s">
        <v>17</v>
      </c>
      <c r="B2">
        <v>3828.2</v>
      </c>
      <c r="C2"/>
      <c r="G2" t="s">
        <v>32</v>
      </c>
      <c r="H2" t="s">
        <v>33</v>
      </c>
    </row>
    <row r="3" spans="1:9" x14ac:dyDescent="0.25">
      <c r="A3" t="s">
        <v>18</v>
      </c>
      <c r="B3">
        <v>3828.2</v>
      </c>
      <c r="C3"/>
      <c r="G3" t="s">
        <v>34</v>
      </c>
      <c r="H3">
        <v>130</v>
      </c>
      <c r="I3" t="s">
        <v>39</v>
      </c>
    </row>
    <row r="4" spans="1:9" x14ac:dyDescent="0.25">
      <c r="A4" t="s">
        <v>19</v>
      </c>
      <c r="B4">
        <v>7073.26</v>
      </c>
      <c r="C4" t="s">
        <v>42</v>
      </c>
      <c r="G4" t="s">
        <v>35</v>
      </c>
      <c r="H4">
        <v>51003</v>
      </c>
    </row>
    <row r="5" spans="1:9" x14ac:dyDescent="0.25">
      <c r="A5" t="s">
        <v>20</v>
      </c>
      <c r="B5">
        <v>3923.91</v>
      </c>
      <c r="C5"/>
      <c r="E5" t="s">
        <v>40</v>
      </c>
      <c r="G5" t="s">
        <v>36</v>
      </c>
      <c r="H5">
        <f>H4/12</f>
        <v>4250.25</v>
      </c>
    </row>
    <row r="6" spans="1:9" x14ac:dyDescent="0.25">
      <c r="A6" t="s">
        <v>21</v>
      </c>
      <c r="B6">
        <v>3923.91</v>
      </c>
      <c r="C6"/>
    </row>
    <row r="7" spans="1:9" x14ac:dyDescent="0.25">
      <c r="A7" t="s">
        <v>22</v>
      </c>
      <c r="B7">
        <v>4904.8900000000003</v>
      </c>
      <c r="C7" t="s">
        <v>12</v>
      </c>
      <c r="D7" s="1" t="s">
        <v>30</v>
      </c>
      <c r="G7" t="s">
        <v>37</v>
      </c>
      <c r="H7" s="15">
        <f>SUM(H4:H6)</f>
        <v>55253.25</v>
      </c>
    </row>
    <row r="8" spans="1:9" x14ac:dyDescent="0.25">
      <c r="A8" t="s">
        <v>23</v>
      </c>
      <c r="B8">
        <v>4560.22</v>
      </c>
      <c r="C8" t="s">
        <v>41</v>
      </c>
      <c r="E8" t="s">
        <v>40</v>
      </c>
      <c r="G8" t="s">
        <v>38</v>
      </c>
    </row>
    <row r="9" spans="1:9" x14ac:dyDescent="0.25">
      <c r="A9" t="s">
        <v>24</v>
      </c>
      <c r="B9">
        <v>4066.8</v>
      </c>
      <c r="C9"/>
    </row>
    <row r="10" spans="1:9" x14ac:dyDescent="0.25">
      <c r="A10" t="s">
        <v>25</v>
      </c>
      <c r="B10">
        <v>4066.8</v>
      </c>
      <c r="C10"/>
    </row>
    <row r="11" spans="1:9" x14ac:dyDescent="0.25">
      <c r="A11" t="s">
        <v>26</v>
      </c>
      <c r="B11">
        <v>4066.8</v>
      </c>
      <c r="C11"/>
    </row>
    <row r="12" spans="1:9" x14ac:dyDescent="0.25">
      <c r="A12" t="s">
        <v>27</v>
      </c>
      <c r="B12">
        <v>7152.62</v>
      </c>
      <c r="C12" t="s">
        <v>14</v>
      </c>
      <c r="D12" s="1" t="s">
        <v>31</v>
      </c>
    </row>
    <row r="13" spans="1:9" x14ac:dyDescent="0.25">
      <c r="A13" t="s">
        <v>28</v>
      </c>
      <c r="B13">
        <v>4066.8</v>
      </c>
      <c r="C13"/>
    </row>
    <row r="14" spans="1:9" x14ac:dyDescent="0.25">
      <c r="B14"/>
      <c r="C14"/>
    </row>
    <row r="15" spans="1:9" x14ac:dyDescent="0.25">
      <c r="B15">
        <f>SUM(B2:B14)</f>
        <v>55462.410000000011</v>
      </c>
      <c r="C15"/>
      <c r="D15" s="1">
        <f>3700.67+493.42</f>
        <v>4194.09</v>
      </c>
      <c r="E15" t="s">
        <v>45</v>
      </c>
    </row>
    <row r="16" spans="1:9" x14ac:dyDescent="0.25">
      <c r="B16"/>
      <c r="C16"/>
    </row>
    <row r="17" spans="1:8" x14ac:dyDescent="0.25">
      <c r="A17" t="s">
        <v>46</v>
      </c>
      <c r="B17" s="1">
        <f>3700.67+493.42</f>
        <v>4194.09</v>
      </c>
      <c r="C17" t="s">
        <v>44</v>
      </c>
    </row>
    <row r="18" spans="1:8" x14ac:dyDescent="0.25">
      <c r="B18"/>
      <c r="C18"/>
    </row>
    <row r="19" spans="1:8" x14ac:dyDescent="0.25">
      <c r="B19" s="14">
        <f>B15-B17</f>
        <v>51268.320000000007</v>
      </c>
      <c r="C19"/>
      <c r="H19">
        <f>B19-H7</f>
        <v>-3984.929999999993</v>
      </c>
    </row>
    <row r="20" spans="1:8" x14ac:dyDescent="0.25">
      <c r="B20"/>
      <c r="C20"/>
    </row>
    <row r="21" spans="1:8" x14ac:dyDescent="0.25">
      <c r="B21"/>
      <c r="C21"/>
    </row>
    <row r="25" spans="1:8" x14ac:dyDescent="0.25">
      <c r="B25"/>
      <c r="C25"/>
    </row>
    <row r="26" spans="1:8" x14ac:dyDescent="0.25">
      <c r="B26"/>
      <c r="C26"/>
    </row>
    <row r="27" spans="1:8" x14ac:dyDescent="0.25">
      <c r="B27"/>
      <c r="C27"/>
    </row>
    <row r="28" spans="1:8" x14ac:dyDescent="0.25">
      <c r="B28"/>
      <c r="C28"/>
    </row>
    <row r="29" spans="1:8" x14ac:dyDescent="0.25">
      <c r="B29"/>
      <c r="C29"/>
    </row>
    <row r="30" spans="1:8" x14ac:dyDescent="0.25">
      <c r="B30"/>
      <c r="C30"/>
    </row>
    <row r="31" spans="1:8" x14ac:dyDescent="0.25">
      <c r="B31"/>
      <c r="C31"/>
    </row>
    <row r="32" spans="1:8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zoomScale="115" zoomScaleNormal="115" workbookViewId="0">
      <selection activeCell="C5" sqref="C5"/>
    </sheetView>
  </sheetViews>
  <sheetFormatPr baseColWidth="10" defaultRowHeight="15" x14ac:dyDescent="0.25"/>
  <cols>
    <col min="2" max="2" width="11.42578125" style="1"/>
    <col min="3" max="3" width="27.7109375" style="1" customWidth="1"/>
    <col min="4" max="4" width="17.5703125" style="1" customWidth="1"/>
    <col min="5" max="5" width="16" customWidth="1"/>
    <col min="6" max="6" width="20.140625" customWidth="1"/>
  </cols>
  <sheetData>
    <row r="2" spans="1:7" x14ac:dyDescent="0.25">
      <c r="A2" s="1" t="s">
        <v>17</v>
      </c>
      <c r="B2" s="1">
        <v>4066.8</v>
      </c>
      <c r="C2"/>
      <c r="F2" t="s">
        <v>32</v>
      </c>
      <c r="G2" t="s">
        <v>33</v>
      </c>
    </row>
    <row r="3" spans="1:7" x14ac:dyDescent="0.25">
      <c r="A3" s="1" t="s">
        <v>18</v>
      </c>
      <c r="B3" s="1">
        <v>4066.8</v>
      </c>
      <c r="C3"/>
      <c r="F3" t="s">
        <v>34</v>
      </c>
      <c r="G3">
        <v>130</v>
      </c>
    </row>
    <row r="4" spans="1:7" x14ac:dyDescent="0.25">
      <c r="A4" s="1" t="s">
        <v>19</v>
      </c>
      <c r="B4" s="1">
        <v>8502.1299999999992</v>
      </c>
      <c r="C4" t="s">
        <v>47</v>
      </c>
      <c r="F4" t="s">
        <v>35</v>
      </c>
      <c r="G4">
        <v>51003</v>
      </c>
    </row>
    <row r="5" spans="1:7" x14ac:dyDescent="0.25">
      <c r="A5" s="1" t="s">
        <v>20</v>
      </c>
      <c r="C5"/>
      <c r="F5" t="s">
        <v>36</v>
      </c>
      <c r="G5">
        <f>G4/12</f>
        <v>4250.25</v>
      </c>
    </row>
    <row r="6" spans="1:7" x14ac:dyDescent="0.25">
      <c r="A6" s="1" t="s">
        <v>21</v>
      </c>
      <c r="C6"/>
    </row>
    <row r="7" spans="1:7" x14ac:dyDescent="0.25">
      <c r="A7" s="1" t="s">
        <v>22</v>
      </c>
      <c r="C7"/>
      <c r="D7" s="1" t="s">
        <v>30</v>
      </c>
      <c r="F7" t="s">
        <v>37</v>
      </c>
      <c r="G7">
        <f>SUM(G4:G6)</f>
        <v>55253.25</v>
      </c>
    </row>
    <row r="8" spans="1:7" x14ac:dyDescent="0.25">
      <c r="A8" s="1" t="s">
        <v>23</v>
      </c>
      <c r="C8"/>
      <c r="F8" t="s">
        <v>38</v>
      </c>
    </row>
    <row r="9" spans="1:7" x14ac:dyDescent="0.25">
      <c r="A9" s="1" t="s">
        <v>24</v>
      </c>
      <c r="C9"/>
    </row>
    <row r="10" spans="1:7" x14ac:dyDescent="0.25">
      <c r="A10" s="1" t="s">
        <v>25</v>
      </c>
      <c r="C10"/>
    </row>
    <row r="11" spans="1:7" x14ac:dyDescent="0.25">
      <c r="A11" s="1" t="s">
        <v>26</v>
      </c>
      <c r="C11"/>
    </row>
    <row r="12" spans="1:7" x14ac:dyDescent="0.25">
      <c r="A12" s="1" t="s">
        <v>27</v>
      </c>
      <c r="C12"/>
      <c r="D12" s="1" t="s">
        <v>31</v>
      </c>
    </row>
    <row r="13" spans="1:7" x14ac:dyDescent="0.25">
      <c r="A13" s="1" t="s">
        <v>28</v>
      </c>
      <c r="C13"/>
    </row>
    <row r="14" spans="1:7" x14ac:dyDescent="0.25">
      <c r="A14" s="1"/>
      <c r="C14"/>
    </row>
    <row r="15" spans="1:7" x14ac:dyDescent="0.25">
      <c r="A15" s="1"/>
      <c r="C15"/>
    </row>
    <row r="16" spans="1:7" x14ac:dyDescent="0.25">
      <c r="A16" s="1"/>
      <c r="C16"/>
    </row>
    <row r="17" spans="1:3" x14ac:dyDescent="0.25">
      <c r="A17" s="1"/>
      <c r="C17"/>
    </row>
    <row r="18" spans="1:3" x14ac:dyDescent="0.25">
      <c r="A18" s="1"/>
      <c r="C18"/>
    </row>
    <row r="19" spans="1:3" x14ac:dyDescent="0.25">
      <c r="A19" s="1"/>
      <c r="C19"/>
    </row>
    <row r="20" spans="1:3" x14ac:dyDescent="0.25">
      <c r="C20"/>
    </row>
    <row r="21" spans="1:3" x14ac:dyDescent="0.25">
      <c r="C21"/>
    </row>
    <row r="22" spans="1:3" x14ac:dyDescent="0.25">
      <c r="A22" s="1"/>
      <c r="C22"/>
    </row>
    <row r="23" spans="1:3" x14ac:dyDescent="0.25">
      <c r="A23" s="1"/>
      <c r="C23"/>
    </row>
    <row r="24" spans="1:3" x14ac:dyDescent="0.25">
      <c r="A24" s="1"/>
      <c r="C24"/>
    </row>
    <row r="25" spans="1:3" x14ac:dyDescent="0.25">
      <c r="A25" s="1"/>
      <c r="C25"/>
    </row>
    <row r="26" spans="1:3" x14ac:dyDescent="0.25">
      <c r="A26" s="1"/>
      <c r="C26"/>
    </row>
    <row r="27" spans="1:3" x14ac:dyDescent="0.25">
      <c r="A27" s="1"/>
      <c r="C27"/>
    </row>
    <row r="28" spans="1:3" x14ac:dyDescent="0.25">
      <c r="A28" s="1"/>
      <c r="C28"/>
    </row>
    <row r="29" spans="1:3" x14ac:dyDescent="0.25">
      <c r="A29" s="1"/>
      <c r="C29"/>
    </row>
    <row r="30" spans="1:3" x14ac:dyDescent="0.25">
      <c r="A30" s="1"/>
      <c r="C30"/>
    </row>
    <row r="31" spans="1:3" x14ac:dyDescent="0.25">
      <c r="A31" s="1"/>
      <c r="C31"/>
    </row>
    <row r="32" spans="1:3" x14ac:dyDescent="0.25">
      <c r="A32" s="1"/>
      <c r="C32"/>
    </row>
    <row r="33" spans="1:3" x14ac:dyDescent="0.25">
      <c r="A33" s="1"/>
      <c r="C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2023-04-08T09:26:39Z</dcterms:created>
  <dcterms:modified xsi:type="dcterms:W3CDTF">2023-04-08T21:03:16Z</dcterms:modified>
</cp:coreProperties>
</file>